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imbom\Desktop\2021 현재\21후원금품 수입 및 사용내역 공시\2021년 상반기 후원금품 수입 및 사용내역 공개\"/>
    </mc:Choice>
  </mc:AlternateContent>
  <xr:revisionPtr revIDLastSave="0" documentId="13_ncr:1_{1D703C2C-1AEB-45AD-A853-578227E9A7E3}" xr6:coauthVersionLast="36" xr6:coauthVersionMax="36" xr10:uidLastSave="{00000000-0000-0000-0000-000000000000}"/>
  <bookViews>
    <workbookView xWindow="0" yWindow="0" windowWidth="24000" windowHeight="9690" activeTab="2" xr2:uid="{00000000-000D-0000-FFFF-FFFF00000000}"/>
  </bookViews>
  <sheets>
    <sheet name="1.후원금수입" sheetId="4" r:id="rId1"/>
    <sheet name="2.후원물품 수입" sheetId="5" r:id="rId2"/>
    <sheet name="3. 후원금 사용내역" sheetId="6" r:id="rId3"/>
    <sheet name="4. 후원물품 사용내역" sheetId="7" r:id="rId4"/>
    <sheet name="5. 후원계좌 정보" sheetId="8" r:id="rId5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B6" i="4"/>
  <c r="B32" i="4" s="1"/>
  <c r="D15" i="6" l="1"/>
  <c r="D10" i="6"/>
  <c r="D7" i="6"/>
  <c r="C22" i="7"/>
  <c r="C21" i="7"/>
  <c r="C20" i="7"/>
  <c r="C19" i="7"/>
  <c r="C18" i="7"/>
  <c r="C17" i="7"/>
  <c r="C7" i="7"/>
  <c r="C6" i="7"/>
  <c r="C5" i="7"/>
  <c r="C23" i="7" s="1"/>
  <c r="C24" i="5"/>
  <c r="D22" i="6" l="1"/>
</calcChain>
</file>

<file path=xl/sharedStrings.xml><?xml version="1.0" encoding="utf-8"?>
<sst xmlns="http://schemas.openxmlformats.org/spreadsheetml/2006/main" count="221" uniqueCount="138">
  <si>
    <t>사업명</t>
    <phoneticPr fontId="2" type="noConversion"/>
  </si>
  <si>
    <t>합계</t>
    <phoneticPr fontId="2" type="noConversion"/>
  </si>
  <si>
    <t>후원금 수입</t>
    <phoneticPr fontId="2" type="noConversion"/>
  </si>
  <si>
    <t>후원물품 수입</t>
    <phoneticPr fontId="2" type="noConversion"/>
  </si>
  <si>
    <t>-</t>
    <phoneticPr fontId="2" type="noConversion"/>
  </si>
  <si>
    <t>전년도이월금</t>
    <phoneticPr fontId="2" type="noConversion"/>
  </si>
  <si>
    <t>금액 (단위: 원)</t>
    <phoneticPr fontId="2" type="noConversion"/>
  </si>
  <si>
    <t>후원물품 사용내역</t>
    <phoneticPr fontId="2" type="noConversion"/>
  </si>
  <si>
    <t>후원금 사용내역</t>
    <phoneticPr fontId="2" type="noConversion"/>
  </si>
  <si>
    <t>물품명</t>
    <phoneticPr fontId="2" type="noConversion"/>
  </si>
  <si>
    <t>물품내역</t>
    <phoneticPr fontId="2" type="noConversion"/>
  </si>
  <si>
    <t>수량</t>
    <phoneticPr fontId="2" type="noConversion"/>
  </si>
  <si>
    <t>단위</t>
    <phoneticPr fontId="2" type="noConversion"/>
  </si>
  <si>
    <t>제주감귤</t>
    <phoneticPr fontId="2" type="noConversion"/>
  </si>
  <si>
    <t>box</t>
    <phoneticPr fontId="2" type="noConversion"/>
  </si>
  <si>
    <t>개</t>
    <phoneticPr fontId="2" type="noConversion"/>
  </si>
  <si>
    <t>여성 사각드로즈(블랙,베이지)</t>
    <phoneticPr fontId="2" type="noConversion"/>
  </si>
  <si>
    <t>팩</t>
    <phoneticPr fontId="2" type="noConversion"/>
  </si>
  <si>
    <t>콜라겐 앰플</t>
    <phoneticPr fontId="2" type="noConversion"/>
  </si>
  <si>
    <t>클렌징 폼</t>
    <phoneticPr fontId="2" type="noConversion"/>
  </si>
  <si>
    <t>클리닉 두피팩/에센스&amp;크림</t>
    <phoneticPr fontId="2" type="noConversion"/>
  </si>
  <si>
    <t>제주천혜향</t>
    <phoneticPr fontId="2" type="noConversion"/>
  </si>
  <si>
    <t>핑크박스</t>
    <phoneticPr fontId="2" type="noConversion"/>
  </si>
  <si>
    <t>화분(스투키 외 2종)</t>
    <phoneticPr fontId="2" type="noConversion"/>
  </si>
  <si>
    <t>꽃</t>
    <phoneticPr fontId="2" type="noConversion"/>
  </si>
  <si>
    <t>꽃(장미 외 8종)</t>
    <phoneticPr fontId="2" type="noConversion"/>
  </si>
  <si>
    <t>묶음</t>
    <phoneticPr fontId="2" type="noConversion"/>
  </si>
  <si>
    <t>화분</t>
    <phoneticPr fontId="2" type="noConversion"/>
  </si>
  <si>
    <t>아동양육시설, 지역아동센터 등 나눔</t>
    <phoneticPr fontId="2" type="noConversion"/>
  </si>
  <si>
    <t>원예치료-절화꽃이</t>
    <phoneticPr fontId="2" type="noConversion"/>
  </si>
  <si>
    <t xml:space="preserve"> 생리통 상담 이용자</t>
    <phoneticPr fontId="2" type="noConversion"/>
  </si>
  <si>
    <t>생리통 상담 이용자</t>
    <phoneticPr fontId="2" type="noConversion"/>
  </si>
  <si>
    <t>전국위탁가정여성청소년 위생용품 지원, 학교</t>
    <phoneticPr fontId="2" type="noConversion"/>
  </si>
  <si>
    <t>요일진료 시 식후 후식 제공</t>
    <phoneticPr fontId="2" type="noConversion"/>
  </si>
  <si>
    <t>기초물품지원, 진료 이용자</t>
    <phoneticPr fontId="2" type="noConversion"/>
  </si>
  <si>
    <t>요일진료 시 식후 후식, 기초물품지원</t>
    <phoneticPr fontId="2" type="noConversion"/>
  </si>
  <si>
    <t>여성위생용품지원</t>
    <phoneticPr fontId="2" type="noConversion"/>
  </si>
  <si>
    <t>여성위생용품지원, 기초생활물품지원</t>
    <phoneticPr fontId="2" type="noConversion"/>
  </si>
  <si>
    <t>이용자 기초생활물품지원</t>
    <phoneticPr fontId="2" type="noConversion"/>
  </si>
  <si>
    <t>사용내역</t>
    <phoneticPr fontId="2" type="noConversion"/>
  </si>
  <si>
    <t>계</t>
    <phoneticPr fontId="2" type="noConversion"/>
  </si>
  <si>
    <t>운영비</t>
    <phoneticPr fontId="2" type="noConversion"/>
  </si>
  <si>
    <t>운영비(수용비및수수료, 우편요금)</t>
    <phoneticPr fontId="2" type="noConversion"/>
  </si>
  <si>
    <t>직원 교육훈련비</t>
    <phoneticPr fontId="2" type="noConversion"/>
  </si>
  <si>
    <t>의료지원- 외부병원 연계 진료비</t>
    <phoneticPr fontId="2" type="noConversion"/>
  </si>
  <si>
    <t>의료지원- 예방접종비</t>
    <phoneticPr fontId="2" type="noConversion"/>
  </si>
  <si>
    <t>의료지원- 안경지원</t>
    <phoneticPr fontId="2" type="noConversion"/>
  </si>
  <si>
    <t>기초생활지원-기초물품 구입, 배송</t>
    <phoneticPr fontId="2" type="noConversion"/>
  </si>
  <si>
    <t>이용자 식사, 먹거리 제공</t>
    <phoneticPr fontId="2" type="noConversion"/>
  </si>
  <si>
    <t>이용자 교통비 지원</t>
    <phoneticPr fontId="2" type="noConversion"/>
  </si>
  <si>
    <t xml:space="preserve">심리지원-트라우마 치유 진행 </t>
    <phoneticPr fontId="2" type="noConversion"/>
  </si>
  <si>
    <t>지하 수해복구 후 교육용 롤스크린, 방석 등 구입</t>
    <phoneticPr fontId="2" type="noConversion"/>
  </si>
  <si>
    <t>생리대 지원(배송비, 창고보관료 포함)</t>
    <phoneticPr fontId="2" type="noConversion"/>
  </si>
  <si>
    <t>초등 성건강교육 교재 수정인쇄</t>
    <phoneticPr fontId="2" type="noConversion"/>
  </si>
  <si>
    <t>비정규직 처우개선 위한 사업보조 인력 퇴직적립금</t>
    <phoneticPr fontId="2" type="noConversion"/>
  </si>
  <si>
    <t>후원인/기업/단체명</t>
    <phoneticPr fontId="2" type="noConversion"/>
  </si>
  <si>
    <t>후원인/업체명</t>
    <phoneticPr fontId="2" type="noConversion"/>
  </si>
  <si>
    <t>전국위탁가정여성청소년 위생용품 지원, 진료 이용자</t>
    <phoneticPr fontId="2" type="noConversion"/>
  </si>
  <si>
    <t>예산과목(항)</t>
    <phoneticPr fontId="2" type="noConversion"/>
  </si>
  <si>
    <t>예산과목(목)</t>
    <phoneticPr fontId="2" type="noConversion"/>
  </si>
  <si>
    <t>수용비및수수료</t>
    <phoneticPr fontId="2" type="noConversion"/>
  </si>
  <si>
    <t>교육훈련비</t>
    <phoneticPr fontId="2" type="noConversion"/>
  </si>
  <si>
    <t>사업비</t>
    <phoneticPr fontId="2" type="noConversion"/>
  </si>
  <si>
    <t>의료지원사업비</t>
    <phoneticPr fontId="2" type="noConversion"/>
  </si>
  <si>
    <t>기초생활지원사업비</t>
    <phoneticPr fontId="2" type="noConversion"/>
  </si>
  <si>
    <t>심리지원사업비</t>
    <phoneticPr fontId="2" type="noConversion"/>
  </si>
  <si>
    <t>저소득층 성건강지원</t>
    <phoneticPr fontId="2" type="noConversion"/>
  </si>
  <si>
    <t>의료지원활동비</t>
    <phoneticPr fontId="2" type="noConversion"/>
  </si>
  <si>
    <t>교육연구간호사 퇴직금 지급</t>
    <phoneticPr fontId="2" type="noConversion"/>
  </si>
  <si>
    <t>계</t>
    <phoneticPr fontId="2" type="noConversion"/>
  </si>
  <si>
    <t>권○희</t>
    <phoneticPr fontId="2" type="noConversion"/>
  </si>
  <si>
    <t>권○수</t>
    <phoneticPr fontId="2" type="noConversion"/>
  </si>
  <si>
    <t>빈자리교○</t>
    <phoneticPr fontId="2" type="noConversion"/>
  </si>
  <si>
    <t>더○○앰○○○○</t>
    <phoneticPr fontId="2" type="noConversion"/>
  </si>
  <si>
    <t>박○래</t>
    <phoneticPr fontId="2" type="noConversion"/>
  </si>
  <si>
    <t>박○진</t>
    <phoneticPr fontId="2" type="noConversion"/>
  </si>
  <si>
    <t>박○성</t>
    <phoneticPr fontId="2" type="noConversion"/>
  </si>
  <si>
    <t>배○빈</t>
    <phoneticPr fontId="2" type="noConversion"/>
  </si>
  <si>
    <t>백○화</t>
    <phoneticPr fontId="2" type="noConversion"/>
  </si>
  <si>
    <t>변○유</t>
    <phoneticPr fontId="2" type="noConversion"/>
  </si>
  <si>
    <t>변○주</t>
    <phoneticPr fontId="2" type="noConversion"/>
  </si>
  <si>
    <t>바○○코○○○</t>
    <phoneticPr fontId="2" type="noConversion"/>
  </si>
  <si>
    <t>송○아</t>
    <phoneticPr fontId="2" type="noConversion"/>
  </si>
  <si>
    <t>오○나</t>
    <phoneticPr fontId="2" type="noConversion"/>
  </si>
  <si>
    <t>이○인</t>
    <phoneticPr fontId="2" type="noConversion"/>
  </si>
  <si>
    <t>이○신</t>
    <phoneticPr fontId="2" type="noConversion"/>
  </si>
  <si>
    <t>이○리</t>
    <phoneticPr fontId="2" type="noConversion"/>
  </si>
  <si>
    <t>이○히</t>
    <phoneticPr fontId="2" type="noConversion"/>
  </si>
  <si>
    <t>장○모</t>
    <phoneticPr fontId="2" type="noConversion"/>
  </si>
  <si>
    <t>최○경</t>
    <phoneticPr fontId="2" type="noConversion"/>
  </si>
  <si>
    <t>최○인</t>
    <phoneticPr fontId="2" type="noConversion"/>
  </si>
  <si>
    <t>최○별</t>
    <phoneticPr fontId="2" type="noConversion"/>
  </si>
  <si>
    <t>최○정</t>
    <phoneticPr fontId="2" type="noConversion"/>
  </si>
  <si>
    <t>추○서</t>
    <phoneticPr fontId="2" type="noConversion"/>
  </si>
  <si>
    <t>하○정</t>
    <phoneticPr fontId="2" type="noConversion"/>
  </si>
  <si>
    <r>
      <t>재단법인 한</t>
    </r>
    <r>
      <rPr>
        <sz val="11"/>
        <color theme="1"/>
        <rFont val="맑은 고딕"/>
        <family val="3"/>
        <charset val="129"/>
      </rPr>
      <t>○</t>
    </r>
    <r>
      <rPr>
        <sz val="11"/>
        <color theme="1"/>
        <rFont val="맑은 고딕"/>
        <family val="3"/>
        <charset val="129"/>
        <scheme val="major"/>
      </rPr>
      <t>림</t>
    </r>
    <r>
      <rPr>
        <sz val="11"/>
        <color theme="1"/>
        <rFont val="맑은 고딕"/>
        <family val="3"/>
        <charset val="129"/>
      </rPr>
      <t>○○</t>
    </r>
    <phoneticPr fontId="2" type="noConversion"/>
  </si>
  <si>
    <r>
      <t>유한회사 큐</t>
    </r>
    <r>
      <rPr>
        <sz val="11"/>
        <color theme="1"/>
        <rFont val="맑은 고딕"/>
        <family val="3"/>
        <charset val="129"/>
      </rPr>
      <t>○○○○○○</t>
    </r>
    <phoneticPr fontId="2" type="noConversion"/>
  </si>
  <si>
    <r>
      <t>오늘</t>
    </r>
    <r>
      <rPr>
        <sz val="11"/>
        <color theme="1"/>
        <rFont val="맑은 고딕"/>
        <family val="3"/>
        <charset val="129"/>
      </rPr>
      <t>○○○○</t>
    </r>
    <phoneticPr fontId="2" type="noConversion"/>
  </si>
  <si>
    <r>
      <t>대명</t>
    </r>
    <r>
      <rPr>
        <sz val="11"/>
        <color theme="1"/>
        <rFont val="맑은 고딕"/>
        <family val="3"/>
        <charset val="129"/>
      </rPr>
      <t>○○○○</t>
    </r>
    <phoneticPr fontId="2" type="noConversion"/>
  </si>
  <si>
    <r>
      <t>이</t>
    </r>
    <r>
      <rPr>
        <sz val="11"/>
        <color theme="1"/>
        <rFont val="맑은 고딕"/>
        <family val="3"/>
        <charset val="129"/>
      </rPr>
      <t>○○○</t>
    </r>
    <phoneticPr fontId="2" type="noConversion"/>
  </si>
  <si>
    <t>한국○○○○</t>
    <phoneticPr fontId="2" type="noConversion"/>
  </si>
  <si>
    <t>○○○○</t>
    <phoneticPr fontId="2" type="noConversion"/>
  </si>
  <si>
    <t>(사)막○○○○○○</t>
    <phoneticPr fontId="2" type="noConversion"/>
  </si>
  <si>
    <t>바○○○○○○</t>
    <phoneticPr fontId="2" type="noConversion"/>
  </si>
  <si>
    <t xml:space="preserve">2021년 서울시립십대여성건강센터 상반기 후원금품 수입 및 사용내역(2021.1.1.~6.30.) </t>
    <phoneticPr fontId="2" type="noConversion"/>
  </si>
  <si>
    <t>후원계좌</t>
    <phoneticPr fontId="2" type="noConversion"/>
  </si>
  <si>
    <t>은행명</t>
    <phoneticPr fontId="2" type="noConversion"/>
  </si>
  <si>
    <t>계좌번호</t>
    <phoneticPr fontId="2" type="noConversion"/>
  </si>
  <si>
    <t>예금주</t>
    <phoneticPr fontId="2" type="noConversion"/>
  </si>
  <si>
    <t>비고</t>
    <phoneticPr fontId="2" type="noConversion"/>
  </si>
  <si>
    <t>신한은행</t>
    <phoneticPr fontId="2" type="noConversion"/>
  </si>
  <si>
    <t>140-010-201148</t>
  </si>
  <si>
    <t>(사)막달레나공동체</t>
    <phoneticPr fontId="2" type="noConversion"/>
  </si>
  <si>
    <t>서울시립 십대여성 건강센터 후원 지정계좌</t>
    <phoneticPr fontId="2" type="noConversion"/>
  </si>
  <si>
    <r>
      <t>렌토킬</t>
    </r>
    <r>
      <rPr>
        <sz val="11"/>
        <color theme="1"/>
        <rFont val="맑은 고딕"/>
        <family val="3"/>
        <charset val="129"/>
      </rPr>
      <t>○○○○○○</t>
    </r>
    <phoneticPr fontId="2" type="noConversion"/>
  </si>
  <si>
    <t>생리대수거함 및 테크니션 지원</t>
    <phoneticPr fontId="2" type="noConversion"/>
  </si>
  <si>
    <t>대/회</t>
    <phoneticPr fontId="2" type="noConversion"/>
  </si>
  <si>
    <t>생리대수거함</t>
    <phoneticPr fontId="2" type="noConversion"/>
  </si>
  <si>
    <t>센터 내 모든 화장실에 설치, 전문 테크니션 관리 서비스 받음</t>
    <phoneticPr fontId="2" type="noConversion"/>
  </si>
  <si>
    <t>치약</t>
    <phoneticPr fontId="2" type="noConversion"/>
  </si>
  <si>
    <t>생리통 완화를 위한 차</t>
    <phoneticPr fontId="2" type="noConversion"/>
  </si>
  <si>
    <t>생리대</t>
    <phoneticPr fontId="2" type="noConversion"/>
  </si>
  <si>
    <t>전동칫솔</t>
    <phoneticPr fontId="2" type="noConversion"/>
  </si>
  <si>
    <t>립스틱</t>
    <phoneticPr fontId="2" type="noConversion"/>
  </si>
  <si>
    <t>위생팬티</t>
    <phoneticPr fontId="2" type="noConversion"/>
  </si>
  <si>
    <t>생리대(대형)</t>
    <phoneticPr fontId="2" type="noConversion"/>
  </si>
  <si>
    <t>생리대(팬티라이너,소형,중형,대형)</t>
    <phoneticPr fontId="2" type="noConversion"/>
  </si>
  <si>
    <r>
      <t>NHN○○○ 핑크</t>
    </r>
    <r>
      <rPr>
        <sz val="11"/>
        <color theme="1"/>
        <rFont val="맑은 고딕"/>
        <family val="3"/>
        <charset val="129"/>
      </rPr>
      <t>○○○○</t>
    </r>
    <phoneticPr fontId="2" type="noConversion"/>
  </si>
  <si>
    <t>씨제○올리○○○○○○</t>
    <phoneticPr fontId="2" type="noConversion"/>
  </si>
  <si>
    <t>비정규직 처우개선 위한 시간제 인력 수당 지급</t>
    <phoneticPr fontId="2" type="noConversion"/>
  </si>
  <si>
    <t>교육연구간호사 국민연금 보험료</t>
    <phoneticPr fontId="2" type="noConversion"/>
  </si>
  <si>
    <t>비정규직 처우개선 위한 사업보조 인력 상여금</t>
    <phoneticPr fontId="2" type="noConversion"/>
  </si>
  <si>
    <t>생리대, 면생리대, 화장품 세트</t>
    <phoneticPr fontId="2" type="noConversion"/>
  </si>
  <si>
    <t>생리통 완화 차</t>
    <phoneticPr fontId="2" type="noConversion"/>
  </si>
  <si>
    <t>생리통 완화 세트</t>
    <phoneticPr fontId="2" type="noConversion"/>
  </si>
  <si>
    <t>드로즈</t>
    <phoneticPr fontId="2" type="noConversion"/>
  </si>
  <si>
    <t>유기농 생리대</t>
    <phoneticPr fontId="2" type="noConversion"/>
  </si>
  <si>
    <t>찾아가는 성건강교육 참가자, 이용자 기초물품지원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</si>
</sst>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견고딕"/>
      <family val="1"/>
      <charset val="129"/>
    </font>
    <font>
      <sz val="11"/>
      <color theme="1"/>
      <name val="HY중고딕"/>
      <family val="1"/>
      <charset val="129"/>
    </font>
    <font>
      <sz val="16"/>
      <color theme="1"/>
      <name val="HY중고딕"/>
      <family val="1"/>
      <charset val="129"/>
    </font>
    <font>
      <b/>
      <sz val="11"/>
      <color theme="1"/>
      <name val="HY중고딕"/>
      <family val="1"/>
      <charset val="129"/>
    </font>
    <font>
      <sz val="12"/>
      <color theme="1"/>
      <name val="HY헤드라인M"/>
      <family val="1"/>
      <charset val="129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sz val="14"/>
      <color theme="1"/>
      <name val="HY헤드라인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0" applyFont="1">
      <alignment vertical="center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2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41" fontId="11" fillId="0" borderId="1" xfId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2" borderId="1" xfId="2" applyFont="1" applyBorder="1" applyAlignment="1">
      <alignment horizontal="center" vertical="center"/>
    </xf>
    <xf numFmtId="41" fontId="12" fillId="0" borderId="1" xfId="1" applyFont="1" applyBorder="1" applyAlignment="1">
      <alignment horizontal="left" vertical="center"/>
    </xf>
    <xf numFmtId="41" fontId="12" fillId="0" borderId="1" xfId="1" applyFont="1" applyBorder="1" applyAlignment="1">
      <alignment horizontal="right" vertical="center"/>
    </xf>
    <xf numFmtId="0" fontId="11" fillId="0" borderId="1" xfId="2" applyFont="1" applyFill="1" applyBorder="1" applyAlignment="1">
      <alignment horizontal="center" vertical="center"/>
    </xf>
    <xf numFmtId="41" fontId="11" fillId="0" borderId="1" xfId="1" applyFont="1" applyFill="1" applyBorder="1" applyAlignment="1">
      <alignment horizontal="center" vertical="center"/>
    </xf>
    <xf numFmtId="41" fontId="11" fillId="0" borderId="1" xfId="1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 wrapText="1"/>
    </xf>
    <xf numFmtId="41" fontId="12" fillId="0" borderId="1" xfId="0" applyNumberFormat="1" applyFont="1" applyBorder="1">
      <alignment vertical="center"/>
    </xf>
    <xf numFmtId="41" fontId="12" fillId="0" borderId="1" xfId="0" applyNumberFormat="1" applyFont="1" applyBorder="1" applyAlignment="1">
      <alignment horizontal="right" vertical="center"/>
    </xf>
    <xf numFmtId="41" fontId="12" fillId="0" borderId="2" xfId="0" applyNumberFormat="1" applyFont="1" applyBorder="1" applyAlignment="1">
      <alignment horizontal="center" vertical="center"/>
    </xf>
    <xf numFmtId="41" fontId="12" fillId="0" borderId="4" xfId="0" applyNumberFormat="1" applyFont="1" applyBorder="1" applyAlignment="1">
      <alignment horizontal="center" vertical="center"/>
    </xf>
  </cellXfs>
  <cellStyles count="3">
    <cellStyle name="20% - 강조색5" xfId="2" builtinId="46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19" zoomScaleNormal="100" workbookViewId="0">
      <selection activeCell="B33" sqref="B33"/>
    </sheetView>
  </sheetViews>
  <sheetFormatPr defaultRowHeight="16.5" x14ac:dyDescent="0.3"/>
  <cols>
    <col min="1" max="1" width="45.75" customWidth="1"/>
    <col min="2" max="2" width="30.5" customWidth="1"/>
    <col min="3" max="3" width="7.375" customWidth="1"/>
    <col min="4" max="4" width="28.375" customWidth="1"/>
    <col min="5" max="5" width="35" customWidth="1"/>
    <col min="6" max="6" width="10.5" customWidth="1"/>
    <col min="7" max="7" width="8.75" bestFit="1" customWidth="1"/>
    <col min="8" max="8" width="12.75" customWidth="1"/>
  </cols>
  <sheetData>
    <row r="1" spans="1:8" ht="48.75" customHeight="1" x14ac:dyDescent="0.3">
      <c r="A1" s="39" t="s">
        <v>104</v>
      </c>
      <c r="B1" s="39"/>
      <c r="C1" s="31"/>
      <c r="D1" s="31"/>
      <c r="E1" s="31"/>
      <c r="F1" s="31"/>
      <c r="G1" s="31"/>
    </row>
    <row r="2" spans="1:8" ht="17.25" customHeight="1" x14ac:dyDescent="0.3"/>
    <row r="3" spans="1:8" ht="24.95" customHeight="1" x14ac:dyDescent="0.3">
      <c r="A3" s="38" t="s">
        <v>2</v>
      </c>
      <c r="B3" s="38"/>
      <c r="C3" s="8"/>
      <c r="D3" s="1"/>
      <c r="E3" s="1"/>
      <c r="F3" s="1"/>
      <c r="G3" s="1"/>
    </row>
    <row r="4" spans="1:8" ht="7.5" customHeight="1" x14ac:dyDescent="0.3">
      <c r="A4" s="30"/>
      <c r="B4" s="30"/>
      <c r="C4" s="12"/>
      <c r="D4" s="1"/>
      <c r="E4" s="1"/>
      <c r="F4" s="1"/>
      <c r="G4" s="1"/>
    </row>
    <row r="5" spans="1:8" ht="24.95" customHeight="1" x14ac:dyDescent="0.3">
      <c r="A5" s="14" t="s">
        <v>55</v>
      </c>
      <c r="B5" s="14" t="s">
        <v>6</v>
      </c>
      <c r="C5" s="2"/>
      <c r="D5" s="1"/>
      <c r="E5" s="1"/>
      <c r="F5" s="1"/>
      <c r="G5" s="1"/>
      <c r="H5" s="2"/>
    </row>
    <row r="6" spans="1:8" ht="24.95" customHeight="1" x14ac:dyDescent="0.3">
      <c r="A6" s="27" t="s">
        <v>5</v>
      </c>
      <c r="B6" s="28">
        <f>30954937+130261048-76150000</f>
        <v>85065985</v>
      </c>
      <c r="C6" s="2"/>
      <c r="D6" s="1"/>
      <c r="E6" s="1"/>
      <c r="F6" s="1"/>
      <c r="G6" s="1"/>
      <c r="H6" s="3"/>
    </row>
    <row r="7" spans="1:8" ht="24.95" customHeight="1" x14ac:dyDescent="0.3">
      <c r="A7" s="15" t="s">
        <v>70</v>
      </c>
      <c r="B7" s="20">
        <v>20000</v>
      </c>
      <c r="C7" s="4"/>
      <c r="D7" s="1"/>
      <c r="E7" s="1"/>
      <c r="F7" s="1"/>
      <c r="G7" s="1"/>
      <c r="H7" s="3"/>
    </row>
    <row r="8" spans="1:8" ht="24.95" customHeight="1" x14ac:dyDescent="0.3">
      <c r="A8" s="15" t="s">
        <v>71</v>
      </c>
      <c r="B8" s="20">
        <v>300000</v>
      </c>
      <c r="C8" s="4"/>
      <c r="D8" s="1"/>
      <c r="E8" s="1"/>
      <c r="F8" s="1"/>
      <c r="G8" s="1"/>
      <c r="H8" s="3"/>
    </row>
    <row r="9" spans="1:8" ht="24.95" customHeight="1" x14ac:dyDescent="0.3">
      <c r="A9" s="15" t="s">
        <v>72</v>
      </c>
      <c r="B9" s="20">
        <v>600000</v>
      </c>
      <c r="C9" s="4"/>
      <c r="D9" s="1"/>
      <c r="E9" s="1"/>
      <c r="F9" s="1"/>
      <c r="G9" s="1"/>
      <c r="H9" s="3"/>
    </row>
    <row r="10" spans="1:8" ht="24.95" customHeight="1" x14ac:dyDescent="0.3">
      <c r="A10" s="15" t="s">
        <v>73</v>
      </c>
      <c r="B10" s="20">
        <v>6000000</v>
      </c>
      <c r="C10" s="4"/>
      <c r="D10" s="1"/>
      <c r="E10" s="1"/>
      <c r="F10" s="1"/>
      <c r="G10" s="1"/>
      <c r="H10" s="3"/>
    </row>
    <row r="11" spans="1:8" ht="24.95" customHeight="1" x14ac:dyDescent="0.3">
      <c r="A11" s="15" t="s">
        <v>74</v>
      </c>
      <c r="B11" s="20">
        <v>100000</v>
      </c>
      <c r="C11" s="4"/>
      <c r="D11" s="1"/>
      <c r="E11" s="1"/>
      <c r="F11" s="1"/>
      <c r="G11" s="1"/>
      <c r="H11" s="3"/>
    </row>
    <row r="12" spans="1:8" ht="24.95" customHeight="1" x14ac:dyDescent="0.3">
      <c r="A12" s="15" t="s">
        <v>75</v>
      </c>
      <c r="B12" s="20">
        <v>180000</v>
      </c>
      <c r="C12" s="4"/>
      <c r="D12" s="1"/>
      <c r="E12" s="1"/>
      <c r="F12" s="1"/>
      <c r="G12" s="1"/>
      <c r="H12" s="3"/>
    </row>
    <row r="13" spans="1:8" ht="24.95" customHeight="1" x14ac:dyDescent="0.3">
      <c r="A13" s="15" t="s">
        <v>76</v>
      </c>
      <c r="B13" s="20">
        <v>600000</v>
      </c>
      <c r="C13" s="4"/>
      <c r="D13" s="3"/>
    </row>
    <row r="14" spans="1:8" ht="24.95" customHeight="1" x14ac:dyDescent="0.3">
      <c r="A14" s="15" t="s">
        <v>77</v>
      </c>
      <c r="B14" s="20">
        <v>10000000</v>
      </c>
      <c r="C14" s="4"/>
      <c r="D14" s="3"/>
    </row>
    <row r="15" spans="1:8" ht="24.95" customHeight="1" x14ac:dyDescent="0.3">
      <c r="A15" s="15" t="s">
        <v>78</v>
      </c>
      <c r="B15" s="20">
        <v>200000</v>
      </c>
      <c r="C15" s="4"/>
      <c r="D15" s="3"/>
    </row>
    <row r="16" spans="1:8" ht="24.95" customHeight="1" x14ac:dyDescent="0.3">
      <c r="A16" s="15" t="s">
        <v>79</v>
      </c>
      <c r="B16" s="20">
        <v>120000</v>
      </c>
      <c r="C16" s="4"/>
      <c r="D16" s="3"/>
    </row>
    <row r="17" spans="1:4" ht="24.95" customHeight="1" x14ac:dyDescent="0.3">
      <c r="A17" s="15" t="s">
        <v>80</v>
      </c>
      <c r="B17" s="20">
        <v>120000</v>
      </c>
      <c r="C17" s="5"/>
      <c r="D17" s="3"/>
    </row>
    <row r="18" spans="1:4" ht="24.95" customHeight="1" x14ac:dyDescent="0.3">
      <c r="A18" s="15" t="s">
        <v>81</v>
      </c>
      <c r="B18" s="20">
        <v>6000000</v>
      </c>
      <c r="C18" s="5"/>
      <c r="D18" s="3"/>
    </row>
    <row r="19" spans="1:4" ht="24.95" customHeight="1" x14ac:dyDescent="0.3">
      <c r="A19" s="15" t="s">
        <v>82</v>
      </c>
      <c r="B19" s="20">
        <v>120000</v>
      </c>
      <c r="C19" s="5"/>
      <c r="D19" s="3"/>
    </row>
    <row r="20" spans="1:4" ht="24.95" customHeight="1" x14ac:dyDescent="0.3">
      <c r="A20" s="15" t="s">
        <v>83</v>
      </c>
      <c r="B20" s="20">
        <v>50000</v>
      </c>
      <c r="C20" s="5"/>
      <c r="D20" s="3"/>
    </row>
    <row r="21" spans="1:4" ht="24.95" customHeight="1" x14ac:dyDescent="0.3">
      <c r="A21" s="15" t="s">
        <v>84</v>
      </c>
      <c r="B21" s="20">
        <v>500000</v>
      </c>
      <c r="C21" s="5"/>
      <c r="D21" s="3"/>
    </row>
    <row r="22" spans="1:4" ht="24.95" customHeight="1" x14ac:dyDescent="0.3">
      <c r="A22" s="15" t="s">
        <v>85</v>
      </c>
      <c r="B22" s="20">
        <v>10000</v>
      </c>
      <c r="C22" s="5"/>
      <c r="D22" s="3"/>
    </row>
    <row r="23" spans="1:4" ht="24.95" customHeight="1" x14ac:dyDescent="0.3">
      <c r="A23" s="15" t="s">
        <v>86</v>
      </c>
      <c r="B23" s="20">
        <v>600000</v>
      </c>
      <c r="C23" s="5"/>
      <c r="D23" s="3"/>
    </row>
    <row r="24" spans="1:4" ht="24.95" customHeight="1" x14ac:dyDescent="0.3">
      <c r="A24" s="15" t="s">
        <v>87</v>
      </c>
      <c r="B24" s="20">
        <v>60000</v>
      </c>
      <c r="C24" s="5"/>
      <c r="D24" s="3"/>
    </row>
    <row r="25" spans="1:4" ht="24.95" customHeight="1" x14ac:dyDescent="0.3">
      <c r="A25" s="15" t="s">
        <v>88</v>
      </c>
      <c r="B25" s="20">
        <v>140000</v>
      </c>
      <c r="C25" s="5"/>
      <c r="D25" s="3"/>
    </row>
    <row r="26" spans="1:4" ht="23.1" customHeight="1" x14ac:dyDescent="0.3">
      <c r="A26" s="15" t="s">
        <v>89</v>
      </c>
      <c r="B26" s="29">
        <v>10000</v>
      </c>
      <c r="C26" s="1"/>
      <c r="D26" s="1"/>
    </row>
    <row r="27" spans="1:4" ht="23.1" customHeight="1" x14ac:dyDescent="0.3">
      <c r="A27" s="15" t="s">
        <v>90</v>
      </c>
      <c r="B27" s="29">
        <v>40000</v>
      </c>
      <c r="C27" s="1"/>
      <c r="D27" s="1"/>
    </row>
    <row r="28" spans="1:4" ht="23.1" customHeight="1" x14ac:dyDescent="0.3">
      <c r="A28" s="15" t="s">
        <v>91</v>
      </c>
      <c r="B28" s="29">
        <v>60000</v>
      </c>
      <c r="C28" s="1"/>
      <c r="D28" s="1"/>
    </row>
    <row r="29" spans="1:4" ht="23.1" customHeight="1" x14ac:dyDescent="0.3">
      <c r="A29" s="15" t="s">
        <v>92</v>
      </c>
      <c r="B29" s="29">
        <v>20000</v>
      </c>
      <c r="C29" s="1"/>
      <c r="D29" s="1"/>
    </row>
    <row r="30" spans="1:4" ht="23.1" customHeight="1" x14ac:dyDescent="0.3">
      <c r="A30" s="15" t="s">
        <v>93</v>
      </c>
      <c r="B30" s="29">
        <v>100000</v>
      </c>
      <c r="C30" s="1"/>
      <c r="D30" s="1"/>
    </row>
    <row r="31" spans="1:4" ht="24.75" customHeight="1" x14ac:dyDescent="0.3">
      <c r="A31" s="15" t="s">
        <v>94</v>
      </c>
      <c r="B31" s="29">
        <v>100000</v>
      </c>
      <c r="C31" s="1"/>
      <c r="D31" s="1"/>
    </row>
    <row r="32" spans="1:4" ht="24" customHeight="1" x14ac:dyDescent="0.3">
      <c r="A32" s="15" t="s">
        <v>40</v>
      </c>
      <c r="B32" s="19">
        <f>SUM(B6:B31)</f>
        <v>111115985</v>
      </c>
      <c r="C32" s="1"/>
      <c r="D32" s="1"/>
    </row>
    <row r="33" spans="1:8" ht="20.100000000000001" customHeight="1" x14ac:dyDescent="0.3">
      <c r="A33" s="1"/>
      <c r="B33" s="1"/>
      <c r="C33" s="1"/>
      <c r="D33" s="3"/>
      <c r="E33" s="3"/>
      <c r="F33" s="3"/>
      <c r="G33" s="3"/>
      <c r="H33" s="1"/>
    </row>
    <row r="34" spans="1:8" ht="20.100000000000001" customHeight="1" x14ac:dyDescent="0.3">
      <c r="A34" s="1"/>
      <c r="B34" s="1"/>
      <c r="C34" s="1"/>
      <c r="D34" s="3"/>
      <c r="E34" s="3"/>
      <c r="F34" s="3"/>
      <c r="G34" s="3"/>
      <c r="H34" s="1"/>
    </row>
    <row r="35" spans="1:8" ht="24" customHeight="1" x14ac:dyDescent="0.3">
      <c r="A35" s="3"/>
      <c r="B35" s="3"/>
      <c r="C35" s="6"/>
      <c r="H35" s="1"/>
    </row>
    <row r="36" spans="1:8" ht="15" customHeight="1" x14ac:dyDescent="0.3">
      <c r="A36" s="3"/>
      <c r="B36" s="3"/>
      <c r="C36" s="6"/>
      <c r="H36" s="1"/>
    </row>
    <row r="37" spans="1:8" ht="24.95" customHeight="1" x14ac:dyDescent="0.3">
      <c r="A37" s="10"/>
      <c r="B37" s="10"/>
      <c r="C37" s="10"/>
      <c r="H37" s="1"/>
    </row>
    <row r="38" spans="1:8" x14ac:dyDescent="0.3">
      <c r="A38" s="7"/>
      <c r="B38" s="3"/>
      <c r="C38" s="3"/>
      <c r="H38" s="1"/>
    </row>
    <row r="39" spans="1:8" ht="31.5" customHeight="1" x14ac:dyDescent="0.3">
      <c r="A39" s="11"/>
      <c r="B39" s="11"/>
      <c r="C39" s="11"/>
      <c r="H39" s="1"/>
    </row>
    <row r="41" spans="1:8" x14ac:dyDescent="0.3">
      <c r="A41" s="9"/>
      <c r="B41" s="9"/>
      <c r="C41" s="9"/>
    </row>
  </sheetData>
  <mergeCells count="2">
    <mergeCell ref="A3:B3"/>
    <mergeCell ref="A1:B1"/>
  </mergeCells>
  <phoneticPr fontId="2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7E4F-7E5B-4105-BC5A-2F0FD8BD68FD}">
  <dimension ref="A2:D25"/>
  <sheetViews>
    <sheetView workbookViewId="0">
      <selection activeCell="B10" sqref="B10"/>
    </sheetView>
  </sheetViews>
  <sheetFormatPr defaultRowHeight="16.5" x14ac:dyDescent="0.3"/>
  <cols>
    <col min="1" max="1" width="29.375" customWidth="1"/>
    <col min="2" max="2" width="37.625" customWidth="1"/>
    <col min="3" max="3" width="14.375" customWidth="1"/>
  </cols>
  <sheetData>
    <row r="2" spans="1:4" ht="28.5" customHeight="1" x14ac:dyDescent="0.3">
      <c r="A2" s="38" t="s">
        <v>3</v>
      </c>
      <c r="B2" s="38"/>
      <c r="C2" s="38"/>
      <c r="D2" s="38"/>
    </row>
    <row r="3" spans="1:4" ht="7.5" customHeight="1" x14ac:dyDescent="0.3">
      <c r="A3" s="32"/>
      <c r="B3" s="32"/>
      <c r="C3" s="32"/>
      <c r="D3" s="32"/>
    </row>
    <row r="4" spans="1:4" ht="23.1" customHeight="1" x14ac:dyDescent="0.3">
      <c r="A4" s="14" t="s">
        <v>56</v>
      </c>
      <c r="B4" s="14" t="s">
        <v>10</v>
      </c>
      <c r="C4" s="14" t="s">
        <v>11</v>
      </c>
      <c r="D4" s="14" t="s">
        <v>12</v>
      </c>
    </row>
    <row r="5" spans="1:4" ht="23.1" customHeight="1" x14ac:dyDescent="0.3">
      <c r="A5" s="15" t="s">
        <v>95</v>
      </c>
      <c r="B5" s="15" t="s">
        <v>13</v>
      </c>
      <c r="C5" s="16">
        <v>10</v>
      </c>
      <c r="D5" s="15" t="s">
        <v>14</v>
      </c>
    </row>
    <row r="6" spans="1:4" ht="23.1" customHeight="1" x14ac:dyDescent="0.3">
      <c r="A6" s="15" t="s">
        <v>96</v>
      </c>
      <c r="B6" s="18" t="s">
        <v>119</v>
      </c>
      <c r="C6" s="16">
        <v>2500</v>
      </c>
      <c r="D6" s="15" t="s">
        <v>15</v>
      </c>
    </row>
    <row r="7" spans="1:4" ht="23.1" customHeight="1" x14ac:dyDescent="0.3">
      <c r="A7" s="15" t="s">
        <v>97</v>
      </c>
      <c r="B7" s="15" t="s">
        <v>16</v>
      </c>
      <c r="C7" s="16">
        <v>679</v>
      </c>
      <c r="D7" s="15" t="s">
        <v>15</v>
      </c>
    </row>
    <row r="8" spans="1:4" ht="23.1" customHeight="1" x14ac:dyDescent="0.3">
      <c r="A8" s="15" t="s">
        <v>98</v>
      </c>
      <c r="B8" s="15" t="s">
        <v>120</v>
      </c>
      <c r="C8" s="16">
        <v>45</v>
      </c>
      <c r="D8" s="15" t="s">
        <v>15</v>
      </c>
    </row>
    <row r="9" spans="1:4" ht="23.1" customHeight="1" x14ac:dyDescent="0.3">
      <c r="A9" s="15" t="s">
        <v>98</v>
      </c>
      <c r="B9" s="15" t="s">
        <v>134</v>
      </c>
      <c r="C9" s="16">
        <v>30</v>
      </c>
      <c r="D9" s="15" t="s">
        <v>15</v>
      </c>
    </row>
    <row r="10" spans="1:4" ht="23.1" customHeight="1" x14ac:dyDescent="0.3">
      <c r="A10" s="15" t="s">
        <v>99</v>
      </c>
      <c r="B10" s="15" t="s">
        <v>121</v>
      </c>
      <c r="C10" s="16">
        <v>152</v>
      </c>
      <c r="D10" s="15" t="s">
        <v>17</v>
      </c>
    </row>
    <row r="11" spans="1:4" ht="23.1" customHeight="1" x14ac:dyDescent="0.3">
      <c r="A11" s="15" t="s">
        <v>96</v>
      </c>
      <c r="B11" s="15" t="s">
        <v>122</v>
      </c>
      <c r="C11" s="16">
        <v>100</v>
      </c>
      <c r="D11" s="15" t="s">
        <v>15</v>
      </c>
    </row>
    <row r="12" spans="1:4" ht="23.1" customHeight="1" x14ac:dyDescent="0.3">
      <c r="A12" s="15" t="s">
        <v>100</v>
      </c>
      <c r="B12" s="15" t="s">
        <v>18</v>
      </c>
      <c r="C12" s="17">
        <v>190</v>
      </c>
      <c r="D12" s="15" t="s">
        <v>15</v>
      </c>
    </row>
    <row r="13" spans="1:4" ht="23.1" customHeight="1" x14ac:dyDescent="0.3">
      <c r="A13" s="15" t="s">
        <v>100</v>
      </c>
      <c r="B13" s="15" t="s">
        <v>19</v>
      </c>
      <c r="C13" s="17">
        <v>112</v>
      </c>
      <c r="D13" s="15" t="s">
        <v>15</v>
      </c>
    </row>
    <row r="14" spans="1:4" ht="23.1" customHeight="1" x14ac:dyDescent="0.3">
      <c r="A14" s="15" t="s">
        <v>101</v>
      </c>
      <c r="B14" s="15" t="s">
        <v>20</v>
      </c>
      <c r="C14" s="17">
        <v>100</v>
      </c>
      <c r="D14" s="15" t="s">
        <v>15</v>
      </c>
    </row>
    <row r="15" spans="1:4" ht="23.1" customHeight="1" x14ac:dyDescent="0.3">
      <c r="A15" s="15" t="s">
        <v>101</v>
      </c>
      <c r="B15" s="15" t="s">
        <v>123</v>
      </c>
      <c r="C15" s="17">
        <v>50</v>
      </c>
      <c r="D15" s="15" t="s">
        <v>15</v>
      </c>
    </row>
    <row r="16" spans="1:4" ht="23.1" customHeight="1" x14ac:dyDescent="0.3">
      <c r="A16" s="15" t="s">
        <v>114</v>
      </c>
      <c r="B16" s="15" t="s">
        <v>115</v>
      </c>
      <c r="C16" s="17">
        <v>7</v>
      </c>
      <c r="D16" s="15" t="s">
        <v>116</v>
      </c>
    </row>
    <row r="17" spans="1:4" ht="23.1" customHeight="1" x14ac:dyDescent="0.3">
      <c r="A17" s="15" t="s">
        <v>102</v>
      </c>
      <c r="B17" s="15" t="s">
        <v>21</v>
      </c>
      <c r="C17" s="17">
        <v>3</v>
      </c>
      <c r="D17" s="15" t="s">
        <v>14</v>
      </c>
    </row>
    <row r="18" spans="1:4" ht="23.1" customHeight="1" x14ac:dyDescent="0.3">
      <c r="A18" s="15" t="s">
        <v>128</v>
      </c>
      <c r="B18" s="15" t="s">
        <v>22</v>
      </c>
      <c r="C18" s="17">
        <v>1000</v>
      </c>
      <c r="D18" s="15" t="s">
        <v>15</v>
      </c>
    </row>
    <row r="19" spans="1:4" ht="23.1" customHeight="1" x14ac:dyDescent="0.3">
      <c r="A19" s="15" t="s">
        <v>98</v>
      </c>
      <c r="B19" s="15" t="s">
        <v>124</v>
      </c>
      <c r="C19" s="17">
        <v>70</v>
      </c>
      <c r="D19" s="15" t="s">
        <v>15</v>
      </c>
    </row>
    <row r="20" spans="1:4" ht="23.1" customHeight="1" x14ac:dyDescent="0.3">
      <c r="A20" s="15" t="s">
        <v>128</v>
      </c>
      <c r="B20" s="15" t="s">
        <v>23</v>
      </c>
      <c r="C20" s="17">
        <v>705</v>
      </c>
      <c r="D20" s="15" t="s">
        <v>15</v>
      </c>
    </row>
    <row r="21" spans="1:4" ht="23.1" customHeight="1" x14ac:dyDescent="0.3">
      <c r="A21" s="15" t="s">
        <v>128</v>
      </c>
      <c r="B21" s="15" t="s">
        <v>25</v>
      </c>
      <c r="C21" s="17">
        <v>4</v>
      </c>
      <c r="D21" s="15" t="s">
        <v>26</v>
      </c>
    </row>
    <row r="22" spans="1:4" ht="23.1" customHeight="1" x14ac:dyDescent="0.3">
      <c r="A22" s="15" t="s">
        <v>127</v>
      </c>
      <c r="B22" s="15" t="s">
        <v>125</v>
      </c>
      <c r="C22" s="17">
        <v>7968</v>
      </c>
      <c r="D22" s="15" t="s">
        <v>17</v>
      </c>
    </row>
    <row r="23" spans="1:4" ht="23.1" customHeight="1" x14ac:dyDescent="0.3">
      <c r="A23" s="15" t="s">
        <v>103</v>
      </c>
      <c r="B23" s="15" t="s">
        <v>126</v>
      </c>
      <c r="C23" s="17">
        <v>2604</v>
      </c>
      <c r="D23" s="15" t="s">
        <v>17</v>
      </c>
    </row>
    <row r="24" spans="1:4" ht="23.1" customHeight="1" x14ac:dyDescent="0.3">
      <c r="A24" s="15" t="s">
        <v>1</v>
      </c>
      <c r="B24" s="15"/>
      <c r="C24" s="16">
        <f>SUM(C5:C23)</f>
        <v>16329</v>
      </c>
      <c r="D24" s="15" t="s">
        <v>4</v>
      </c>
    </row>
    <row r="25" spans="1:4" ht="23.1" customHeight="1" x14ac:dyDescent="0.3"/>
  </sheetData>
  <mergeCells count="1">
    <mergeCell ref="A2:D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A921-DAFF-46BC-91A1-C956EC1A8944}">
  <dimension ref="A2:D24"/>
  <sheetViews>
    <sheetView tabSelected="1" topLeftCell="A4" workbookViewId="0">
      <selection activeCell="C19" sqref="C19"/>
    </sheetView>
  </sheetViews>
  <sheetFormatPr defaultRowHeight="16.5" x14ac:dyDescent="0.3"/>
  <cols>
    <col min="1" max="1" width="18" customWidth="1"/>
    <col min="2" max="2" width="18.5" customWidth="1"/>
    <col min="3" max="3" width="55.75" customWidth="1"/>
    <col min="4" max="4" width="21" customWidth="1"/>
  </cols>
  <sheetData>
    <row r="2" spans="1:4" ht="20.25" x14ac:dyDescent="0.3">
      <c r="A2" s="40" t="s">
        <v>8</v>
      </c>
      <c r="B2" s="40"/>
      <c r="C2" s="40"/>
      <c r="D2" s="40"/>
    </row>
    <row r="3" spans="1:4" ht="9" customHeight="1" x14ac:dyDescent="0.3">
      <c r="C3" s="13"/>
      <c r="D3" s="13"/>
    </row>
    <row r="4" spans="1:4" s="21" customFormat="1" ht="23.1" customHeight="1" x14ac:dyDescent="0.3">
      <c r="A4" s="23" t="s">
        <v>58</v>
      </c>
      <c r="B4" s="23" t="s">
        <v>59</v>
      </c>
      <c r="C4" s="24" t="s">
        <v>0</v>
      </c>
      <c r="D4" s="24" t="s">
        <v>6</v>
      </c>
    </row>
    <row r="5" spans="1:4" s="21" customFormat="1" ht="23.1" customHeight="1" x14ac:dyDescent="0.3">
      <c r="A5" s="22" t="s">
        <v>41</v>
      </c>
      <c r="B5" s="22" t="s">
        <v>60</v>
      </c>
      <c r="C5" s="22" t="s">
        <v>42</v>
      </c>
      <c r="D5" s="25">
        <v>119430</v>
      </c>
    </row>
    <row r="6" spans="1:4" s="21" customFormat="1" ht="23.1" customHeight="1" x14ac:dyDescent="0.3">
      <c r="A6" s="22" t="s">
        <v>41</v>
      </c>
      <c r="B6" s="22" t="s">
        <v>61</v>
      </c>
      <c r="C6" s="22" t="s">
        <v>43</v>
      </c>
      <c r="D6" s="25">
        <v>56000</v>
      </c>
    </row>
    <row r="7" spans="1:4" s="21" customFormat="1" ht="23.1" customHeight="1" x14ac:dyDescent="0.3">
      <c r="A7" s="22" t="s">
        <v>62</v>
      </c>
      <c r="B7" s="22" t="s">
        <v>63</v>
      </c>
      <c r="C7" s="22" t="s">
        <v>44</v>
      </c>
      <c r="D7" s="26">
        <f>3006450+1933740</f>
        <v>4940190</v>
      </c>
    </row>
    <row r="8" spans="1:4" s="21" customFormat="1" ht="23.1" customHeight="1" x14ac:dyDescent="0.3">
      <c r="A8" s="22" t="s">
        <v>62</v>
      </c>
      <c r="B8" s="22" t="s">
        <v>63</v>
      </c>
      <c r="C8" s="22" t="s">
        <v>45</v>
      </c>
      <c r="D8" s="26">
        <v>4030000</v>
      </c>
    </row>
    <row r="9" spans="1:4" s="21" customFormat="1" ht="23.1" customHeight="1" x14ac:dyDescent="0.3">
      <c r="A9" s="22" t="s">
        <v>62</v>
      </c>
      <c r="B9" s="22" t="s">
        <v>63</v>
      </c>
      <c r="C9" s="22" t="s">
        <v>46</v>
      </c>
      <c r="D9" s="26">
        <v>1200000</v>
      </c>
    </row>
    <row r="10" spans="1:4" s="21" customFormat="1" ht="23.1" customHeight="1" x14ac:dyDescent="0.3">
      <c r="A10" s="22" t="s">
        <v>62</v>
      </c>
      <c r="B10" s="22" t="s">
        <v>64</v>
      </c>
      <c r="C10" s="22" t="s">
        <v>47</v>
      </c>
      <c r="D10" s="26">
        <f>3554987+115820</f>
        <v>3670807</v>
      </c>
    </row>
    <row r="11" spans="1:4" s="21" customFormat="1" ht="23.1" customHeight="1" x14ac:dyDescent="0.3">
      <c r="A11" s="22" t="s">
        <v>62</v>
      </c>
      <c r="B11" s="22" t="s">
        <v>64</v>
      </c>
      <c r="C11" s="22" t="s">
        <v>48</v>
      </c>
      <c r="D11" s="26">
        <v>3395270</v>
      </c>
    </row>
    <row r="12" spans="1:4" s="21" customFormat="1" ht="23.1" customHeight="1" x14ac:dyDescent="0.3">
      <c r="A12" s="22" t="s">
        <v>62</v>
      </c>
      <c r="B12" s="22" t="s">
        <v>64</v>
      </c>
      <c r="C12" s="22" t="s">
        <v>49</v>
      </c>
      <c r="D12" s="26">
        <v>304300</v>
      </c>
    </row>
    <row r="13" spans="1:4" s="21" customFormat="1" ht="23.1" customHeight="1" x14ac:dyDescent="0.3">
      <c r="A13" s="22" t="s">
        <v>62</v>
      </c>
      <c r="B13" s="22" t="s">
        <v>65</v>
      </c>
      <c r="C13" s="22" t="s">
        <v>50</v>
      </c>
      <c r="D13" s="26">
        <v>102500</v>
      </c>
    </row>
    <row r="14" spans="1:4" s="21" customFormat="1" ht="23.1" customHeight="1" x14ac:dyDescent="0.3">
      <c r="A14" s="22" t="s">
        <v>66</v>
      </c>
      <c r="B14" s="22" t="s">
        <v>62</v>
      </c>
      <c r="C14" s="22" t="s">
        <v>51</v>
      </c>
      <c r="D14" s="26">
        <v>963920</v>
      </c>
    </row>
    <row r="15" spans="1:4" s="21" customFormat="1" ht="23.1" customHeight="1" x14ac:dyDescent="0.3">
      <c r="A15" s="22" t="s">
        <v>66</v>
      </c>
      <c r="B15" s="22" t="s">
        <v>62</v>
      </c>
      <c r="C15" s="22" t="s">
        <v>52</v>
      </c>
      <c r="D15" s="26">
        <f>2698743+85000+552240</f>
        <v>3335983</v>
      </c>
    </row>
    <row r="16" spans="1:4" s="21" customFormat="1" ht="23.1" customHeight="1" x14ac:dyDescent="0.3">
      <c r="A16" s="22" t="s">
        <v>66</v>
      </c>
      <c r="B16" s="22" t="s">
        <v>62</v>
      </c>
      <c r="C16" s="22" t="s">
        <v>53</v>
      </c>
      <c r="D16" s="26">
        <v>2167000</v>
      </c>
    </row>
    <row r="17" spans="1:4" s="21" customFormat="1" ht="23.1" customHeight="1" x14ac:dyDescent="0.3">
      <c r="A17" s="22" t="s">
        <v>66</v>
      </c>
      <c r="B17" s="22" t="s">
        <v>62</v>
      </c>
      <c r="C17" s="22" t="s">
        <v>131</v>
      </c>
      <c r="D17" s="26">
        <v>1151760</v>
      </c>
    </row>
    <row r="18" spans="1:4" s="21" customFormat="1" ht="23.1" customHeight="1" x14ac:dyDescent="0.3">
      <c r="A18" s="22" t="s">
        <v>66</v>
      </c>
      <c r="B18" s="22" t="s">
        <v>62</v>
      </c>
      <c r="C18" s="22" t="s">
        <v>54</v>
      </c>
      <c r="D18" s="26">
        <v>1176370</v>
      </c>
    </row>
    <row r="19" spans="1:4" s="21" customFormat="1" ht="23.1" customHeight="1" x14ac:dyDescent="0.3">
      <c r="A19" s="22" t="s">
        <v>67</v>
      </c>
      <c r="B19" s="22" t="s">
        <v>67</v>
      </c>
      <c r="C19" s="22" t="s">
        <v>130</v>
      </c>
      <c r="D19" s="26">
        <v>1456560</v>
      </c>
    </row>
    <row r="20" spans="1:4" s="21" customFormat="1" ht="23.1" customHeight="1" x14ac:dyDescent="0.3">
      <c r="A20" s="22" t="s">
        <v>67</v>
      </c>
      <c r="B20" s="22" t="s">
        <v>67</v>
      </c>
      <c r="C20" s="22" t="s">
        <v>129</v>
      </c>
      <c r="D20" s="26">
        <f>31680+7094922</f>
        <v>7126602</v>
      </c>
    </row>
    <row r="21" spans="1:4" s="21" customFormat="1" ht="23.1" customHeight="1" x14ac:dyDescent="0.3">
      <c r="A21" s="22" t="s">
        <v>67</v>
      </c>
      <c r="B21" s="22" t="s">
        <v>67</v>
      </c>
      <c r="C21" s="22" t="s">
        <v>68</v>
      </c>
      <c r="D21" s="26">
        <v>3189637</v>
      </c>
    </row>
    <row r="22" spans="1:4" s="21" customFormat="1" ht="23.1" customHeight="1" x14ac:dyDescent="0.3">
      <c r="A22" s="41" t="s">
        <v>69</v>
      </c>
      <c r="B22" s="42"/>
      <c r="C22" s="43"/>
      <c r="D22" s="20">
        <f>SUM(D5:D21)</f>
        <v>38386329</v>
      </c>
    </row>
    <row r="23" spans="1:4" s="21" customFormat="1" ht="23.1" customHeight="1" x14ac:dyDescent="0.3"/>
    <row r="24" spans="1:4" s="21" customFormat="1" ht="23.1" customHeight="1" x14ac:dyDescent="0.3"/>
  </sheetData>
  <mergeCells count="2">
    <mergeCell ref="A2:D2"/>
    <mergeCell ref="A22:C2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76BC-5C32-4592-AFBE-C786B3598155}">
  <dimension ref="A2:D23"/>
  <sheetViews>
    <sheetView topLeftCell="A7" workbookViewId="0">
      <selection activeCell="B28" sqref="B28"/>
    </sheetView>
  </sheetViews>
  <sheetFormatPr defaultRowHeight="16.5" x14ac:dyDescent="0.3"/>
  <cols>
    <col min="1" max="1" width="28" customWidth="1"/>
    <col min="2" max="2" width="50.5" customWidth="1"/>
    <col min="3" max="3" width="14" customWidth="1"/>
  </cols>
  <sheetData>
    <row r="2" spans="1:4" ht="22.5" customHeight="1" x14ac:dyDescent="0.3">
      <c r="A2" s="40" t="s">
        <v>7</v>
      </c>
      <c r="B2" s="40"/>
      <c r="C2" s="40"/>
      <c r="D2" s="40"/>
    </row>
    <row r="3" spans="1:4" ht="7.5" customHeight="1" x14ac:dyDescent="0.3">
      <c r="A3" s="13"/>
      <c r="B3" s="13"/>
      <c r="C3" s="13"/>
      <c r="D3" s="13"/>
    </row>
    <row r="4" spans="1:4" ht="24" customHeight="1" x14ac:dyDescent="0.3">
      <c r="A4" s="24" t="s">
        <v>9</v>
      </c>
      <c r="B4" s="24" t="s">
        <v>39</v>
      </c>
      <c r="C4" s="24" t="s">
        <v>11</v>
      </c>
      <c r="D4" s="24" t="s">
        <v>12</v>
      </c>
    </row>
    <row r="5" spans="1:4" ht="23.1" customHeight="1" x14ac:dyDescent="0.3">
      <c r="A5" s="45" t="s">
        <v>132</v>
      </c>
      <c r="B5" s="46" t="s">
        <v>137</v>
      </c>
      <c r="C5" s="47">
        <f>10+7+7+55+12+1+67+9+60+66+11+65+5+45+29+11+1+1+1+1+2+1+1+1+1+1+1+1+1+1+1+1+1+1+1+1+1+1+1+2+1+2+1+3+1+2+1+1+1+1+1+1+1+1+1+1+2+1+1+1+1+1+1+2+1+1+1+1+1+1+1+1+1+1+1+1+1+1+1+1+2+10+1+1+2+8</f>
        <v>556</v>
      </c>
      <c r="D5" s="45" t="s">
        <v>15</v>
      </c>
    </row>
    <row r="6" spans="1:4" ht="23.1" customHeight="1" x14ac:dyDescent="0.3">
      <c r="A6" s="46" t="s">
        <v>121</v>
      </c>
      <c r="B6" s="45" t="s">
        <v>32</v>
      </c>
      <c r="C6" s="47">
        <f>3000+1020+900</f>
        <v>4920</v>
      </c>
      <c r="D6" s="45" t="s">
        <v>17</v>
      </c>
    </row>
    <row r="7" spans="1:4" ht="23.1" customHeight="1" x14ac:dyDescent="0.3">
      <c r="A7" s="46" t="s">
        <v>119</v>
      </c>
      <c r="B7" s="46" t="s">
        <v>57</v>
      </c>
      <c r="C7" s="47">
        <f>1000+2+2+2+2+2+2+2+2+2+2+2+2+2+2+2+2+2+2+2+2+2+2+2+2+2+2+2+2+2+2+2+2+2+2+2+2+12+20+10</f>
        <v>1114</v>
      </c>
      <c r="D7" s="45" t="s">
        <v>15</v>
      </c>
    </row>
    <row r="8" spans="1:4" ht="23.1" customHeight="1" x14ac:dyDescent="0.3">
      <c r="A8" s="45" t="s">
        <v>13</v>
      </c>
      <c r="B8" s="45" t="s">
        <v>35</v>
      </c>
      <c r="C8" s="48">
        <v>10</v>
      </c>
      <c r="D8" s="45" t="s">
        <v>14</v>
      </c>
    </row>
    <row r="9" spans="1:4" ht="23.1" customHeight="1" x14ac:dyDescent="0.3">
      <c r="A9" s="45" t="s">
        <v>21</v>
      </c>
      <c r="B9" s="45" t="s">
        <v>33</v>
      </c>
      <c r="C9" s="48">
        <v>3</v>
      </c>
      <c r="D9" s="45" t="s">
        <v>14</v>
      </c>
    </row>
    <row r="10" spans="1:4" ht="23.1" customHeight="1" x14ac:dyDescent="0.3">
      <c r="A10" s="45" t="s">
        <v>27</v>
      </c>
      <c r="B10" s="45" t="s">
        <v>28</v>
      </c>
      <c r="C10" s="48">
        <v>705</v>
      </c>
      <c r="D10" s="45" t="s">
        <v>15</v>
      </c>
    </row>
    <row r="11" spans="1:4" ht="23.1" customHeight="1" x14ac:dyDescent="0.3">
      <c r="A11" s="45" t="s">
        <v>24</v>
      </c>
      <c r="B11" s="45" t="s">
        <v>29</v>
      </c>
      <c r="C11" s="48">
        <v>4</v>
      </c>
      <c r="D11" s="45" t="s">
        <v>26</v>
      </c>
    </row>
    <row r="12" spans="1:4" ht="23.1" customHeight="1" x14ac:dyDescent="0.3">
      <c r="A12" s="45" t="s">
        <v>117</v>
      </c>
      <c r="B12" s="45" t="s">
        <v>118</v>
      </c>
      <c r="C12" s="48">
        <v>7</v>
      </c>
      <c r="D12" s="45" t="s">
        <v>116</v>
      </c>
    </row>
    <row r="13" spans="1:4" ht="23.1" customHeight="1" x14ac:dyDescent="0.3">
      <c r="A13" s="22" t="s">
        <v>20</v>
      </c>
      <c r="B13" s="45" t="s">
        <v>38</v>
      </c>
      <c r="C13" s="48">
        <v>100</v>
      </c>
      <c r="D13" s="45" t="s">
        <v>15</v>
      </c>
    </row>
    <row r="14" spans="1:4" ht="23.1" customHeight="1" x14ac:dyDescent="0.3">
      <c r="A14" s="22" t="s">
        <v>123</v>
      </c>
      <c r="B14" s="45" t="s">
        <v>38</v>
      </c>
      <c r="C14" s="48">
        <v>50</v>
      </c>
      <c r="D14" s="45" t="s">
        <v>15</v>
      </c>
    </row>
    <row r="15" spans="1:4" ht="23.1" customHeight="1" x14ac:dyDescent="0.3">
      <c r="A15" s="22" t="s">
        <v>134</v>
      </c>
      <c r="B15" s="45" t="s">
        <v>30</v>
      </c>
      <c r="C15" s="48">
        <v>30</v>
      </c>
      <c r="D15" s="45" t="s">
        <v>15</v>
      </c>
    </row>
    <row r="16" spans="1:4" ht="23.1" customHeight="1" x14ac:dyDescent="0.3">
      <c r="A16" s="45" t="s">
        <v>133</v>
      </c>
      <c r="B16" s="45" t="s">
        <v>31</v>
      </c>
      <c r="C16" s="47">
        <v>40</v>
      </c>
      <c r="D16" s="45" t="s">
        <v>15</v>
      </c>
    </row>
    <row r="17" spans="1:4" ht="23.1" customHeight="1" x14ac:dyDescent="0.3">
      <c r="A17" s="22" t="s">
        <v>121</v>
      </c>
      <c r="B17" s="45" t="s">
        <v>34</v>
      </c>
      <c r="C17" s="48">
        <f>6+25+10+2+3+10+10+2+3+10+5+4+1+2+2+16</f>
        <v>111</v>
      </c>
      <c r="D17" s="45" t="s">
        <v>17</v>
      </c>
    </row>
    <row r="18" spans="1:4" ht="23.1" customHeight="1" x14ac:dyDescent="0.3">
      <c r="A18" s="22" t="s">
        <v>135</v>
      </c>
      <c r="B18" s="45" t="s">
        <v>34</v>
      </c>
      <c r="C18" s="48">
        <f>2+1+2+1+1+1+6+1+1+1+1+1+1+1+1+1+1+2+2+1+1+11+1+1+1+2+1+2+10+10+12+1+1+10+2+10</f>
        <v>105</v>
      </c>
      <c r="D18" s="45" t="s">
        <v>15</v>
      </c>
    </row>
    <row r="19" spans="1:4" ht="23.1" customHeight="1" x14ac:dyDescent="0.3">
      <c r="A19" s="22" t="s">
        <v>18</v>
      </c>
      <c r="B19" s="45" t="s">
        <v>34</v>
      </c>
      <c r="C19" s="48">
        <f>2+2+2+2+2+2+2+2+2+2+2+2+2+2+2+2+2+2+2+2+2+2+2+2+2+2+2+2+2+2+12+1+1+10+12</f>
        <v>96</v>
      </c>
      <c r="D19" s="45" t="s">
        <v>15</v>
      </c>
    </row>
    <row r="20" spans="1:4" ht="23.1" customHeight="1" x14ac:dyDescent="0.3">
      <c r="A20" s="22" t="s">
        <v>19</v>
      </c>
      <c r="B20" s="45" t="s">
        <v>34</v>
      </c>
      <c r="C20" s="48">
        <f>2+2+2+2+2+2+2+2+2+2+2+2+2+2+2+2+2+2+2+2+2+2+1+2+2+2+2+2+2+2+2+2+2+2+2+2+2+1</f>
        <v>74</v>
      </c>
      <c r="D20" s="45" t="s">
        <v>15</v>
      </c>
    </row>
    <row r="21" spans="1:4" ht="23.1" customHeight="1" x14ac:dyDescent="0.3">
      <c r="A21" s="22" t="s">
        <v>124</v>
      </c>
      <c r="B21" s="45" t="s">
        <v>36</v>
      </c>
      <c r="C21" s="48">
        <f>1+1+1</f>
        <v>3</v>
      </c>
      <c r="D21" s="45" t="s">
        <v>15</v>
      </c>
    </row>
    <row r="22" spans="1:4" ht="23.1" customHeight="1" x14ac:dyDescent="0.3">
      <c r="A22" s="22" t="s">
        <v>136</v>
      </c>
      <c r="B22" s="45" t="s">
        <v>37</v>
      </c>
      <c r="C22" s="48">
        <f>58+24+24+40</f>
        <v>146</v>
      </c>
      <c r="D22" s="45" t="s">
        <v>17</v>
      </c>
    </row>
    <row r="23" spans="1:4" ht="23.1" customHeight="1" x14ac:dyDescent="0.3">
      <c r="A23" s="49" t="s">
        <v>1</v>
      </c>
      <c r="B23" s="50"/>
      <c r="C23" s="47">
        <f>SUM(C5:C22)</f>
        <v>8074</v>
      </c>
      <c r="D23" s="47"/>
    </row>
  </sheetData>
  <mergeCells count="2">
    <mergeCell ref="A2:D2"/>
    <mergeCell ref="A23:B2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3EA7-A538-42C1-BF4A-750CA1685B29}">
  <dimension ref="B3:F8"/>
  <sheetViews>
    <sheetView workbookViewId="0">
      <selection activeCell="D22" sqref="D22"/>
    </sheetView>
  </sheetViews>
  <sheetFormatPr defaultRowHeight="16.5" x14ac:dyDescent="0.3"/>
  <cols>
    <col min="1" max="1" width="2.375" customWidth="1"/>
    <col min="2" max="2" width="2.75" customWidth="1"/>
    <col min="3" max="3" width="13.25" customWidth="1"/>
    <col min="4" max="4" width="18" customWidth="1"/>
    <col min="5" max="5" width="21.375" customWidth="1"/>
    <col min="6" max="6" width="40.875" customWidth="1"/>
  </cols>
  <sheetData>
    <row r="3" spans="2:6" ht="20.25" x14ac:dyDescent="0.3">
      <c r="B3" s="44" t="s">
        <v>105</v>
      </c>
      <c r="C3" s="44"/>
      <c r="D3" s="44"/>
      <c r="E3" s="44"/>
      <c r="F3" s="44"/>
    </row>
    <row r="4" spans="2:6" ht="20.25" x14ac:dyDescent="0.3">
      <c r="B4" s="33"/>
      <c r="C4" s="33"/>
      <c r="D4" s="33"/>
      <c r="E4" s="33"/>
      <c r="F4" s="33"/>
    </row>
    <row r="5" spans="2:6" ht="17.25" thickBot="1" x14ac:dyDescent="0.35">
      <c r="C5" s="34" t="s">
        <v>106</v>
      </c>
      <c r="D5" s="34" t="s">
        <v>107</v>
      </c>
      <c r="E5" s="34" t="s">
        <v>108</v>
      </c>
      <c r="F5" s="34" t="s">
        <v>109</v>
      </c>
    </row>
    <row r="6" spans="2:6" ht="21" thickTop="1" x14ac:dyDescent="0.3">
      <c r="B6" s="35"/>
      <c r="C6" s="36" t="s">
        <v>110</v>
      </c>
      <c r="D6" s="36" t="s">
        <v>111</v>
      </c>
      <c r="E6" s="36" t="s">
        <v>112</v>
      </c>
      <c r="F6" s="36" t="s">
        <v>113</v>
      </c>
    </row>
    <row r="7" spans="2:6" x14ac:dyDescent="0.3">
      <c r="B7" s="37"/>
      <c r="C7" s="37"/>
      <c r="D7" s="37"/>
      <c r="E7" s="37"/>
      <c r="F7" s="37"/>
    </row>
    <row r="8" spans="2:6" x14ac:dyDescent="0.3">
      <c r="B8" s="37"/>
      <c r="C8" s="37"/>
      <c r="D8" s="37"/>
      <c r="E8" s="37"/>
      <c r="F8" s="37"/>
    </row>
  </sheetData>
  <mergeCells count="1">
    <mergeCell ref="B3:F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1.후원금수입</vt:lpstr>
      <vt:lpstr>2.후원물품 수입</vt:lpstr>
      <vt:lpstr>3. 후원금 사용내역</vt:lpstr>
      <vt:lpstr>4. 후원물품 사용내역</vt:lpstr>
      <vt:lpstr>5. 후원계좌 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imbom</cp:lastModifiedBy>
  <cp:lastPrinted>2021-07-19T08:06:51Z</cp:lastPrinted>
  <dcterms:created xsi:type="dcterms:W3CDTF">2018-07-18T06:17:54Z</dcterms:created>
  <dcterms:modified xsi:type="dcterms:W3CDTF">2021-07-22T01:59:30Z</dcterms:modified>
</cp:coreProperties>
</file>